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Palma\GestioContractacio\IGAE\IGAE 2025\portal transparencia\"/>
    </mc:Choice>
  </mc:AlternateContent>
  <xr:revisionPtr revIDLastSave="0" documentId="13_ncr:1_{C5972B0A-8DD7-4DA6-BA0C-585971D0AEC2}" xr6:coauthVersionLast="47" xr6:coauthVersionMax="47" xr10:uidLastSave="{00000000-0000-0000-0000-000000000000}"/>
  <bookViews>
    <workbookView xWindow="30612" yWindow="-108" windowWidth="30936" windowHeight="16776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8" i="1" l="1"/>
  <c r="H10" i="1"/>
  <c r="F10" i="1"/>
  <c r="H9" i="1"/>
  <c r="F9" i="1"/>
  <c r="F8" i="1"/>
  <c r="H7" i="1"/>
  <c r="F7" i="1"/>
  <c r="H6" i="1"/>
  <c r="F6" i="1"/>
  <c r="H5" i="1"/>
  <c r="F5" i="1"/>
  <c r="D6" i="1"/>
  <c r="I11" i="1" l="1"/>
  <c r="G11" i="1"/>
  <c r="H12" i="1" l="1"/>
  <c r="F12" i="1"/>
  <c r="D12" i="1"/>
  <c r="E11" i="1" s="1"/>
  <c r="C12" i="1"/>
  <c r="I6" i="1" l="1"/>
  <c r="I7" i="1"/>
  <c r="I8" i="1"/>
  <c r="I9" i="1"/>
  <c r="I10" i="1"/>
  <c r="G12" i="1"/>
  <c r="G6" i="1"/>
  <c r="G7" i="1"/>
  <c r="G8" i="1"/>
  <c r="G9" i="1"/>
  <c r="G10" i="1"/>
  <c r="I5" i="1"/>
  <c r="G5" i="1"/>
  <c r="E5" i="1" l="1"/>
  <c r="E6" i="1" l="1"/>
  <c r="I12" i="1"/>
  <c r="E7" i="1"/>
  <c r="E8" i="1"/>
  <c r="E9" i="1"/>
  <c r="E10" i="1"/>
  <c r="E12" i="1" l="1"/>
</calcChain>
</file>

<file path=xl/sharedStrings.xml><?xml version="1.0" encoding="utf-8"?>
<sst xmlns="http://schemas.openxmlformats.org/spreadsheetml/2006/main" count="19" uniqueCount="18">
  <si>
    <t xml:space="preserve">TOTALES POR PROCEDIMIENTO DE LICITACIÓN </t>
  </si>
  <si>
    <t xml:space="preserve">Total contratos </t>
  </si>
  <si>
    <t>PYMES</t>
  </si>
  <si>
    <t>Clasific. Procedimiento</t>
  </si>
  <si>
    <t>Nº</t>
  </si>
  <si>
    <t>Imp. Adjudicado (IVA INCL)</t>
  </si>
  <si>
    <t>% s/ Total Importe Adjudicado (IVA INCL)</t>
  </si>
  <si>
    <t>% PYMES s/ Total del procedimiento</t>
  </si>
  <si>
    <t xml:space="preserve">Imp. Adjudicado (IVA INCL) </t>
  </si>
  <si>
    <t>% Importe Adjudicado (IVA INCL)  s/ Imp Adj (IVA INCL) total procedimiento</t>
  </si>
  <si>
    <t>Abierto</t>
  </si>
  <si>
    <t>Negociado sin publicidad</t>
  </si>
  <si>
    <t>Menor</t>
  </si>
  <si>
    <t xml:space="preserve">Total sobre procedimiento de licitación </t>
  </si>
  <si>
    <t>Abierto Armonizado</t>
  </si>
  <si>
    <t>Simplificado</t>
  </si>
  <si>
    <t>Súper Simplificado</t>
  </si>
  <si>
    <t>basados en SDA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</si>
</sst>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&quot; &quot;#,##0.00&quot; &quot;;&quot;-&quot;#,##0.00&quot; &quot;;&quot; -&quot;00&quot; &quot;;&quot; &quot;@&quot; &quot;"/>
    <numFmt numFmtId="166" formatCode="#,##0.00;[Red]&quot;(&quot;#,##0.00&quot;)&quot;"/>
  </numFmts>
  <fonts count="8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rgb="FF000000"/>
      <name val="Times New Roman"/>
      <family val="1"/>
    </font>
    <font>
      <b/>
      <sz val="16"/>
      <color rgb="FFFFFFFF"/>
      <name val="Calibri"/>
      <family val="2"/>
    </font>
    <font>
      <b/>
      <sz val="12"/>
      <color rgb="FFFFFFFF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b/>
      <sz val="12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4F81BD"/>
        <bgColor rgb="FF4F81BD"/>
      </patternFill>
    </fill>
    <fill>
      <patternFill patternType="solid">
        <fgColor rgb="FFC5D9F1"/>
        <bgColor rgb="FFC5D9F1"/>
      </patternFill>
    </fill>
    <fill>
      <patternFill patternType="solid">
        <fgColor rgb="FFDAEEF3"/>
        <bgColor rgb="FFDAEEF3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 applyNumberFormat="0" applyBorder="0" applyProtection="0"/>
  </cellStyleXfs>
  <cellXfs count="31">
    <xf numFmtId="0" fontId="0" fillId="0" borderId="0" xfId="0"/>
    <xf numFmtId="0" fontId="0" fillId="0" borderId="0" xfId="0" applyAlignment="1">
      <alignment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166" fontId="5" fillId="0" borderId="6" xfId="3" applyNumberFormat="1" applyFont="1" applyFill="1" applyBorder="1" applyAlignment="1" applyProtection="1">
      <alignment wrapText="1"/>
    </xf>
    <xf numFmtId="3" fontId="5" fillId="0" borderId="3" xfId="0" applyNumberFormat="1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righ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 wrapText="1"/>
    </xf>
    <xf numFmtId="4" fontId="6" fillId="0" borderId="3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0" fontId="5" fillId="0" borderId="6" xfId="0" applyNumberFormat="1" applyFont="1" applyBorder="1" applyAlignment="1">
      <alignment horizontal="left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4" fontId="5" fillId="0" borderId="8" xfId="2" applyNumberFormat="1" applyFont="1" applyFill="1" applyBorder="1" applyAlignment="1">
      <alignment horizontal="right" vertical="center" wrapText="1"/>
    </xf>
    <xf numFmtId="164" fontId="5" fillId="0" borderId="8" xfId="1" applyNumberFormat="1" applyFont="1" applyFill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5" fontId="5" fillId="0" borderId="8" xfId="2" applyFont="1" applyFill="1" applyBorder="1" applyAlignment="1">
      <alignment horizontal="right" vertical="center" wrapText="1"/>
    </xf>
    <xf numFmtId="10" fontId="5" fillId="0" borderId="10" xfId="0" applyNumberFormat="1" applyFont="1" applyBorder="1" applyAlignment="1">
      <alignment horizontal="left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164" fontId="6" fillId="0" borderId="11" xfId="0" applyNumberFormat="1" applyFont="1" applyBorder="1" applyAlignment="1">
      <alignment horizontal="center" vertical="center" wrapText="1"/>
    </xf>
    <xf numFmtId="3" fontId="6" fillId="0" borderId="11" xfId="0" applyNumberFormat="1" applyFont="1" applyBorder="1" applyAlignment="1">
      <alignment horizontal="center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164" fontId="5" fillId="0" borderId="8" xfId="0" applyNumberFormat="1" applyFont="1" applyBorder="1" applyAlignment="1">
      <alignment horizontal="center" vertical="center" wrapText="1"/>
    </xf>
    <xf numFmtId="0" fontId="0" fillId="2" borderId="1" xfId="0" applyFill="1" applyBorder="1"/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4">
    <cellStyle name="Millares 2" xfId="2" xr:uid="{00000000-0005-0000-0000-000000000000}"/>
    <cellStyle name="Normal" xfId="0" builtinId="0" customBuiltin="1"/>
    <cellStyle name="Normal 2" xfId="3" xr:uid="{00000000-0005-0000-0000-000002000000}"/>
    <cellStyle name="Porcentaje" xfId="1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I12"/>
  <sheetViews>
    <sheetView tabSelected="1" workbookViewId="0">
      <selection activeCell="I12" sqref="I12"/>
    </sheetView>
  </sheetViews>
  <sheetFormatPr baseColWidth="10" defaultColWidth="14.88671875" defaultRowHeight="14.4" x14ac:dyDescent="0.3"/>
  <cols>
    <col min="1" max="3" width="14.88671875" style="1" customWidth="1"/>
    <col min="4" max="4" width="26.88671875" style="1" customWidth="1"/>
    <col min="5" max="7" width="14.88671875" style="1" customWidth="1"/>
    <col min="8" max="8" width="27.33203125" style="1" customWidth="1"/>
    <col min="9" max="9" width="39.5546875" style="1" customWidth="1"/>
    <col min="10" max="10" width="14.88671875" style="1" customWidth="1"/>
    <col min="11" max="16384" width="14.88671875" style="1"/>
  </cols>
  <sheetData>
    <row r="1" spans="2:9" ht="15" thickBot="1" x14ac:dyDescent="0.35"/>
    <row r="2" spans="2:9" ht="21.6" thickBot="1" x14ac:dyDescent="0.35">
      <c r="B2" s="28"/>
      <c r="C2" s="29" t="s">
        <v>0</v>
      </c>
      <c r="D2" s="29"/>
      <c r="E2" s="29"/>
      <c r="F2" s="29"/>
      <c r="G2" s="29"/>
      <c r="H2" s="29"/>
      <c r="I2" s="29"/>
    </row>
    <row r="3" spans="2:9" ht="15.6" x14ac:dyDescent="0.3">
      <c r="B3" s="28"/>
      <c r="C3" s="30" t="s">
        <v>1</v>
      </c>
      <c r="D3" s="30"/>
      <c r="E3" s="30"/>
      <c r="F3" s="30" t="s">
        <v>2</v>
      </c>
      <c r="G3" s="30"/>
      <c r="H3" s="30"/>
      <c r="I3" s="30"/>
    </row>
    <row r="4" spans="2:9" ht="55.2" x14ac:dyDescent="0.3">
      <c r="B4" s="2" t="s">
        <v>3</v>
      </c>
      <c r="C4" s="3" t="s">
        <v>4</v>
      </c>
      <c r="D4" s="3" t="s">
        <v>5</v>
      </c>
      <c r="E4" s="3" t="s">
        <v>6</v>
      </c>
      <c r="F4" s="4" t="s">
        <v>4</v>
      </c>
      <c r="G4" s="4" t="s">
        <v>7</v>
      </c>
      <c r="H4" s="4" t="s">
        <v>8</v>
      </c>
      <c r="I4" s="5" t="s">
        <v>9</v>
      </c>
    </row>
    <row r="5" spans="2:9" x14ac:dyDescent="0.3">
      <c r="B5" s="6" t="s">
        <v>10</v>
      </c>
      <c r="C5" s="7">
        <v>18</v>
      </c>
      <c r="D5" s="8">
        <v>18653242.66</v>
      </c>
      <c r="E5" s="9">
        <f>D5/D12</f>
        <v>0.26415981292026525</v>
      </c>
      <c r="F5" s="10">
        <f>3+4+3</f>
        <v>10</v>
      </c>
      <c r="G5" s="9">
        <f>F5/C5</f>
        <v>0.55555555555555558</v>
      </c>
      <c r="H5" s="11">
        <f>6626977.05+642575.95+714709.95</f>
        <v>7984262.9500000002</v>
      </c>
      <c r="I5" s="12">
        <f>H5/D5</f>
        <v>0.42803619164411816</v>
      </c>
    </row>
    <row r="6" spans="2:9" ht="27.6" x14ac:dyDescent="0.3">
      <c r="B6" s="6" t="s">
        <v>14</v>
      </c>
      <c r="C6" s="7">
        <v>58</v>
      </c>
      <c r="D6" s="8">
        <f>28519772.27+2786289.7</f>
        <v>31306061.969999999</v>
      </c>
      <c r="E6" s="9">
        <f>D6/D12</f>
        <v>0.4433440139069863</v>
      </c>
      <c r="F6" s="10">
        <f>24+10</f>
        <v>34</v>
      </c>
      <c r="G6" s="9">
        <f t="shared" ref="G6:G11" si="0">F6/C6</f>
        <v>0.58620689655172409</v>
      </c>
      <c r="H6" s="11">
        <f>9365563.22+3422464.57</f>
        <v>12788027.790000001</v>
      </c>
      <c r="I6" s="12">
        <f t="shared" ref="I6:I11" si="1">H6/D6</f>
        <v>0.40848407577594792</v>
      </c>
    </row>
    <row r="7" spans="2:9" ht="27.6" x14ac:dyDescent="0.3">
      <c r="B7" s="6" t="s">
        <v>11</v>
      </c>
      <c r="C7" s="7">
        <v>15</v>
      </c>
      <c r="D7" s="8">
        <v>4518557</v>
      </c>
      <c r="E7" s="9">
        <f>D7/D12</f>
        <v>6.3990009326858513E-2</v>
      </c>
      <c r="F7" s="10">
        <f>1+2+1</f>
        <v>4</v>
      </c>
      <c r="G7" s="9">
        <f t="shared" si="0"/>
        <v>0.26666666666666666</v>
      </c>
      <c r="H7" s="11">
        <f>117147.4+71101+14943.5</f>
        <v>203191.9</v>
      </c>
      <c r="I7" s="12">
        <f t="shared" si="1"/>
        <v>4.4968316212454548E-2</v>
      </c>
    </row>
    <row r="8" spans="2:9" customFormat="1" x14ac:dyDescent="0.3">
      <c r="B8" s="6" t="s">
        <v>15</v>
      </c>
      <c r="C8" s="7">
        <v>46</v>
      </c>
      <c r="D8" s="8">
        <v>13045161.529999999</v>
      </c>
      <c r="E8" s="9">
        <f>D8/D12</f>
        <v>0.18474039565619638</v>
      </c>
      <c r="F8" s="10">
        <f>16+14+6</f>
        <v>36</v>
      </c>
      <c r="G8" s="9">
        <f t="shared" si="0"/>
        <v>0.78260869565217395</v>
      </c>
      <c r="H8" s="11">
        <f>9247260.44+1003963.64+599333.24</f>
        <v>10850557.32</v>
      </c>
      <c r="I8" s="12">
        <f t="shared" si="1"/>
        <v>0.83176872091977849</v>
      </c>
    </row>
    <row r="9" spans="2:9" customFormat="1" ht="27.6" x14ac:dyDescent="0.3">
      <c r="B9" s="6" t="s">
        <v>16</v>
      </c>
      <c r="C9" s="7">
        <v>30</v>
      </c>
      <c r="D9" s="8">
        <v>1455486.82</v>
      </c>
      <c r="E9" s="9">
        <f>D9/D12</f>
        <v>2.0612026181570715E-2</v>
      </c>
      <c r="F9" s="10">
        <f>5+3+16</f>
        <v>24</v>
      </c>
      <c r="G9" s="9">
        <f t="shared" si="0"/>
        <v>0.8</v>
      </c>
      <c r="H9" s="11">
        <f>695193.36+101133.57+396740.4</f>
        <v>1193067.33</v>
      </c>
      <c r="I9" s="12">
        <f t="shared" si="1"/>
        <v>0.81970328662955538</v>
      </c>
    </row>
    <row r="10" spans="2:9" customFormat="1" x14ac:dyDescent="0.3">
      <c r="B10" s="13" t="s">
        <v>12</v>
      </c>
      <c r="C10" s="7">
        <v>50</v>
      </c>
      <c r="D10" s="8">
        <v>613254.22</v>
      </c>
      <c r="E10" s="9">
        <f>D10/D12</f>
        <v>8.6846626605651626E-3</v>
      </c>
      <c r="F10" s="10">
        <f>4+16+10</f>
        <v>30</v>
      </c>
      <c r="G10" s="9">
        <f t="shared" si="0"/>
        <v>0.6</v>
      </c>
      <c r="H10" s="11">
        <f>147660.14+196973.66+25079.92</f>
        <v>369713.72000000003</v>
      </c>
      <c r="I10" s="12">
        <f t="shared" si="1"/>
        <v>0.60287187261426434</v>
      </c>
    </row>
    <row r="11" spans="2:9" customFormat="1" x14ac:dyDescent="0.3">
      <c r="B11" s="20" t="s">
        <v>17</v>
      </c>
      <c r="C11" s="21">
        <v>1</v>
      </c>
      <c r="D11" s="22">
        <v>1021711.99</v>
      </c>
      <c r="E11" s="9">
        <f>D11/D12</f>
        <v>1.4469079347557897E-2</v>
      </c>
      <c r="F11" s="24">
        <v>1</v>
      </c>
      <c r="G11" s="23">
        <f t="shared" si="0"/>
        <v>1</v>
      </c>
      <c r="H11" s="25">
        <v>1021711.99</v>
      </c>
      <c r="I11" s="26">
        <f t="shared" si="1"/>
        <v>1</v>
      </c>
    </row>
    <row r="12" spans="2:9" customFormat="1" ht="47.4" thickBot="1" x14ac:dyDescent="0.35">
      <c r="B12" s="14" t="s">
        <v>13</v>
      </c>
      <c r="C12" s="15">
        <f>SUM(C5:C11)</f>
        <v>218</v>
      </c>
      <c r="D12" s="16">
        <f>SUM(D5:D11)</f>
        <v>70613476.189999983</v>
      </c>
      <c r="E12" s="17">
        <f>SUM(E5:E11)</f>
        <v>1.0000000000000002</v>
      </c>
      <c r="F12" s="15">
        <f>SUM(F5:F11)</f>
        <v>139</v>
      </c>
      <c r="G12" s="27">
        <f>F12/C12</f>
        <v>0.63761467889908252</v>
      </c>
      <c r="H12" s="19">
        <f>SUM(H5:H11)</f>
        <v>34410533</v>
      </c>
      <c r="I12" s="18">
        <f>H12/D12</f>
        <v>0.48730829944430765</v>
      </c>
    </row>
  </sheetData>
  <mergeCells count="4">
    <mergeCell ref="B2:B3"/>
    <mergeCell ref="C2:I2"/>
    <mergeCell ref="C3:E3"/>
    <mergeCell ref="F3:I3"/>
  </mergeCells>
  <pageMargins left="0.70866141732283472" right="0.70866141732283472" top="0.74803149606299213" bottom="0.74803149606299213" header="0.31496062992125984" footer="0.31496062992125984"/>
  <pageSetup paperSize="9" scale="71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14.88671875" defaultRowHeight="14.4" x14ac:dyDescent="0.3"/>
  <cols>
    <col min="1" max="1" width="14.88671875" customWidth="1"/>
  </cols>
  <sheetData/>
  <pageMargins left="0.70000000000000007" right="0.70000000000000007" top="0.75" bottom="0.75" header="0.30000000000000004" footer="0.3000000000000000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14.88671875" defaultRowHeight="14.4" x14ac:dyDescent="0.3"/>
  <cols>
    <col min="1" max="1" width="14.88671875" customWidth="1"/>
  </cols>
  <sheetData/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 OgovSystem</dc:creator>
  <cp:lastModifiedBy>Buades Payeras, Mª de los Ángeles</cp:lastModifiedBy>
  <cp:lastPrinted>2026-03-03T11:19:45Z</cp:lastPrinted>
  <dcterms:created xsi:type="dcterms:W3CDTF">2025-03-24T13:28:05Z</dcterms:created>
  <dcterms:modified xsi:type="dcterms:W3CDTF">2026-03-03T11:19:48Z</dcterms:modified>
</cp:coreProperties>
</file>