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roig\Desktop\TRIADA APB\"/>
    </mc:Choice>
  </mc:AlternateContent>
  <xr:revisionPtr revIDLastSave="0" documentId="8_{6B99843A-C1F7-4EC6-8026-E46CA36662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GSATEC" sheetId="1" r:id="rId1"/>
    <sheet name="ESTADISTICAS ENCARGOS TRAGSATE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" i="2" l="1"/>
  <c r="I9" i="2"/>
  <c r="I10" i="2" s="1"/>
  <c r="I7" i="2"/>
  <c r="I8" i="2" s="1"/>
  <c r="I5" i="2"/>
  <c r="I6" i="2"/>
  <c r="E9" i="2"/>
  <c r="G11" i="2"/>
  <c r="D11" i="2"/>
  <c r="H9" i="2"/>
  <c r="D10" i="2"/>
  <c r="G10" i="2"/>
  <c r="J13" i="1"/>
  <c r="I17" i="1"/>
  <c r="E11" i="2" s="1"/>
  <c r="E12" i="2" s="1"/>
  <c r="H17" i="1"/>
  <c r="H14" i="1"/>
  <c r="H15" i="1" s="1"/>
  <c r="E14" i="1"/>
  <c r="J8" i="1"/>
  <c r="J3" i="1"/>
  <c r="H10" i="1"/>
  <c r="H9" i="1"/>
  <c r="E9" i="1"/>
  <c r="E4" i="1"/>
  <c r="H4" i="1"/>
  <c r="H5" i="1" s="1"/>
  <c r="G12" i="2"/>
  <c r="H5" i="2"/>
  <c r="E7" i="2"/>
  <c r="E8" i="2" s="1"/>
  <c r="E5" i="2"/>
  <c r="E6" i="2" s="1"/>
  <c r="H7" i="2"/>
  <c r="D8" i="2"/>
  <c r="G8" i="2"/>
  <c r="H8" i="2"/>
  <c r="G6" i="2"/>
  <c r="H6" i="2" s="1"/>
  <c r="D6" i="2"/>
  <c r="E10" i="2" l="1"/>
  <c r="J9" i="2" s="1"/>
  <c r="H11" i="2"/>
  <c r="D12" i="2"/>
  <c r="H12" i="2" s="1"/>
  <c r="H10" i="2"/>
  <c r="J17" i="1"/>
  <c r="F5" i="2"/>
  <c r="F11" i="2"/>
  <c r="J7" i="2"/>
  <c r="J8" i="2"/>
  <c r="F7" i="2"/>
  <c r="J10" i="2" l="1"/>
  <c r="F9" i="2"/>
  <c r="I11" i="2"/>
  <c r="J6" i="2"/>
  <c r="I12" i="2" l="1"/>
  <c r="J12" i="2" s="1"/>
  <c r="J11" i="2"/>
</calcChain>
</file>

<file path=xl/sharedStrings.xml><?xml version="1.0" encoding="utf-8"?>
<sst xmlns="http://schemas.openxmlformats.org/spreadsheetml/2006/main" count="51" uniqueCount="39">
  <si>
    <t>Serv., AT y Con.: 15.000</t>
  </si>
  <si>
    <t>Suministros: 15.000</t>
  </si>
  <si>
    <t>Obra: 40.000</t>
  </si>
  <si>
    <t>Total general</t>
  </si>
  <si>
    <t>Descripción</t>
  </si>
  <si>
    <t>CINESI SLU</t>
  </si>
  <si>
    <t>Estudio de Tráfico Terminal de carga BOTAFOC</t>
  </si>
  <si>
    <t>P.O. 91.22</t>
  </si>
  <si>
    <t>Caracterización de la movilidad de cruceristas en Ibiza en el año 2024</t>
  </si>
  <si>
    <t>Nommon Solutions and Technologies, S.L.</t>
  </si>
  <si>
    <t>E23-0108</t>
  </si>
  <si>
    <t>SERVICIO DE APOYO A LAS UNIDADES ORGANIZATIVAS DEL ÁREA DE PLANIFICACIÓN E INFRAESTRUCTURAS, ÁREA DE EXPLOTACIÓN Y SERVICIOS PORTUARIOS, CALIDAD, MEDIO AMBIENTE, INNOVACIÓN Y RSC, DELEGACIÓN DE EIVISSA-LA SAVINA, DELEGACIÓN DE MAÓ, GESTIÓN Y ASESORÍA JURÍDICA DE CONTRATACIÓN Y LAS UNIDADES A LAS QUE DA APOYO ESTA DIVISIÓN, DE LA AUTORIDAD PORTUARIA DE BALEARES EN EL PERÍODO 2023-2025</t>
  </si>
  <si>
    <t>SERVICIO DE APOYO A LA REDACCIÓN DE PLIEGOS, REDACCIÓN DE PLIEGOS TÉCNICOS, REALIZACIÓN DE INFORMES Y ANÁLISIS DE OFERTAS DE PROYECTOS DE INVERSIÓN PARA LA AUTORIDAD PORTUARIA DE BALEARES EN EL PERIODO 2022-2024</t>
  </si>
  <si>
    <t>Presupuesto encargo</t>
  </si>
  <si>
    <t>% subcontrat</t>
  </si>
  <si>
    <t>Servicios</t>
  </si>
  <si>
    <t>Periodo</t>
  </si>
  <si>
    <t>Clasific. Procedimiento</t>
  </si>
  <si>
    <t>Nº</t>
  </si>
  <si>
    <t>Imp. Adjudicado (IVA INCL)</t>
  </si>
  <si>
    <t>% s/ Total Importe Adjudicado (IVA INCL)</t>
  </si>
  <si>
    <t>Imp. Adjudicado (IVA INCL) Pymes y Micro.</t>
  </si>
  <si>
    <t>%  s/ Total Servicios y procedimiento</t>
  </si>
  <si>
    <t>% Importe Adjudicado (IVA INCL) Pymes y Micro s/ Imp Adj (IVA INCL) Total Servicios</t>
  </si>
  <si>
    <t>1T 2025</t>
  </si>
  <si>
    <t>Menor</t>
  </si>
  <si>
    <t>Total sobre Tipo de Contrato</t>
  </si>
  <si>
    <t>2T 2023</t>
  </si>
  <si>
    <t>Total Encargos</t>
  </si>
  <si>
    <t>Subcontratas</t>
  </si>
  <si>
    <t>TOTAL 23-25</t>
  </si>
  <si>
    <t>PERIODO 23-25</t>
  </si>
  <si>
    <t>Ref</t>
  </si>
  <si>
    <t>ANÁLISIS DE NUEVAS FUNCIONALIDADES Y SEGUIMIENTO DE LAS INVERSIONES EN CURSO DEL DEPARTAMENTO DE DESARROLLO TECNOLÓGICO E INNOVACIÓN DE LA APB EN EL PERIODO 2025-26</t>
  </si>
  <si>
    <t>21 % IVA s/</t>
  </si>
  <si>
    <t>3T 2025</t>
  </si>
  <si>
    <t>COPYRAI COPIES SALOM S.L.</t>
  </si>
  <si>
    <t>ROTULACIÓN DE VEHÍCULO HYUNDAI CON LA IMAGEN INSTITUCIONAL DE LA APB EN VINILO ESPECIAL DE LA ACTUACIÓN</t>
  </si>
  <si>
    <t>P.O. 99.24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</si>
</sst>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#,##0.00_ ;[Red]\-#,##0.00\ "/>
    <numFmt numFmtId="165" formatCode="#,##0.00\ &quot;€&quot;"/>
    <numFmt numFmtId="166" formatCode="#,##0.00;[Red]\(#,##0.00\)"/>
    <numFmt numFmtId="167" formatCode="0.0%"/>
    <numFmt numFmtId="168" formatCode="#,##0;[Red]\(#,##0\)"/>
  </numFmts>
  <fonts count="13" x14ac:knownFonts="1">
    <font>
      <sz val="11"/>
      <color theme="1"/>
      <name val="Calibri"/>
      <family val="2"/>
      <scheme val="minor"/>
    </font>
    <font>
      <sz val="10"/>
      <name val="Segoe UI"/>
      <family val="2"/>
    </font>
    <font>
      <b/>
      <sz val="9"/>
      <color theme="0"/>
      <name val="Segoe UI"/>
      <family val="2"/>
    </font>
    <font>
      <b/>
      <sz val="10"/>
      <color theme="0"/>
      <name val="Segoe UI"/>
      <family val="2"/>
    </font>
    <font>
      <b/>
      <sz val="10"/>
      <name val="Segoe U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name val="Times New Roman"/>
      <family val="1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/>
  </cellStyleXfs>
  <cellXfs count="5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1" fillId="3" borderId="0" xfId="0" applyNumberFormat="1" applyFont="1" applyFill="1"/>
    <xf numFmtId="165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10" fontId="0" fillId="0" borderId="0" xfId="0" applyNumberFormat="1"/>
    <xf numFmtId="166" fontId="10" fillId="0" borderId="0" xfId="2" applyNumberFormat="1" applyFont="1"/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166" fontId="12" fillId="0" borderId="9" xfId="2" applyNumberFormat="1" applyFont="1" applyBorder="1" applyAlignment="1">
      <alignment horizontal="left"/>
    </xf>
    <xf numFmtId="4" fontId="12" fillId="0" borderId="10" xfId="0" applyNumberFormat="1" applyFont="1" applyBorder="1" applyAlignment="1">
      <alignment horizontal="right" vertical="center" wrapText="1"/>
    </xf>
    <xf numFmtId="10" fontId="12" fillId="0" borderId="10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center" vertical="center" wrapText="1"/>
    </xf>
    <xf numFmtId="167" fontId="12" fillId="0" borderId="10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166" fontId="10" fillId="0" borderId="14" xfId="2" applyNumberFormat="1" applyFont="1" applyBorder="1" applyAlignment="1">
      <alignment horizontal="left"/>
    </xf>
    <xf numFmtId="168" fontId="10" fillId="0" borderId="13" xfId="2" applyNumberFormat="1" applyFont="1" applyBorder="1" applyAlignment="1">
      <alignment horizontal="center" vertical="center"/>
    </xf>
    <xf numFmtId="166" fontId="10" fillId="0" borderId="15" xfId="2" applyNumberFormat="1" applyFont="1" applyBorder="1" applyAlignment="1">
      <alignment horizontal="center" vertical="center"/>
    </xf>
    <xf numFmtId="167" fontId="10" fillId="0" borderId="15" xfId="1" applyNumberFormat="1" applyFont="1" applyFill="1" applyBorder="1" applyAlignment="1">
      <alignment horizontal="center" vertical="center"/>
    </xf>
    <xf numFmtId="168" fontId="10" fillId="0" borderId="15" xfId="2" applyNumberFormat="1" applyFont="1" applyBorder="1" applyAlignment="1">
      <alignment horizontal="center" vertical="center"/>
    </xf>
    <xf numFmtId="0" fontId="6" fillId="7" borderId="0" xfId="0" applyFont="1" applyFill="1"/>
    <xf numFmtId="0" fontId="6" fillId="7" borderId="0" xfId="0" applyFont="1" applyFill="1" applyAlignment="1">
      <alignment vertical="center"/>
    </xf>
    <xf numFmtId="8" fontId="6" fillId="7" borderId="0" xfId="0" applyNumberFormat="1" applyFont="1" applyFill="1"/>
    <xf numFmtId="10" fontId="6" fillId="7" borderId="0" xfId="0" applyNumberFormat="1" applyFont="1" applyFill="1"/>
    <xf numFmtId="0" fontId="3" fillId="8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8" fontId="4" fillId="0" borderId="0" xfId="0" applyNumberFormat="1" applyFont="1" applyBorder="1"/>
    <xf numFmtId="0" fontId="0" fillId="0" borderId="0" xfId="0" applyAlignment="1">
      <alignment horizontal="right"/>
    </xf>
    <xf numFmtId="165" fontId="0" fillId="0" borderId="0" xfId="0" applyNumberFormat="1"/>
    <xf numFmtId="165" fontId="0" fillId="0" borderId="0" xfId="0" applyNumberFormat="1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65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0" fontId="12" fillId="0" borderId="11" xfId="0" applyNumberFormat="1" applyFont="1" applyBorder="1" applyAlignment="1">
      <alignment horizontal="center" vertical="center" wrapText="1"/>
    </xf>
    <xf numFmtId="10" fontId="10" fillId="0" borderId="16" xfId="1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 xr:uid="{2F6877AE-59F6-4A8C-B0CF-AE0535299C14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B7" sqref="B7:D7"/>
    </sheetView>
  </sheetViews>
  <sheetFormatPr baseColWidth="10" defaultRowHeight="15" x14ac:dyDescent="0.25"/>
  <cols>
    <col min="1" max="1" width="19" customWidth="1"/>
    <col min="2" max="2" width="20.85546875" style="7" customWidth="1"/>
    <col min="3" max="3" width="39" style="7" customWidth="1"/>
    <col min="4" max="4" width="42.42578125" bestFit="1" customWidth="1"/>
    <col min="5" max="5" width="15.140625" customWidth="1"/>
    <col min="6" max="6" width="15.7109375" customWidth="1"/>
    <col min="7" max="7" width="9.140625" customWidth="1"/>
    <col min="8" max="8" width="10.85546875" customWidth="1"/>
    <col min="9" max="9" width="15.28515625" customWidth="1"/>
    <col min="10" max="10" width="10.7109375" customWidth="1"/>
    <col min="12" max="12" width="35.42578125" bestFit="1" customWidth="1"/>
    <col min="14" max="14" width="39.85546875" customWidth="1"/>
  </cols>
  <sheetData>
    <row r="1" spans="1:10" s="1" customFormat="1" ht="28.5" x14ac:dyDescent="0.25">
      <c r="A1" s="33" t="s">
        <v>32</v>
      </c>
      <c r="B1" s="33" t="s">
        <v>4</v>
      </c>
      <c r="C1" s="33"/>
      <c r="D1" s="33"/>
      <c r="E1" s="2" t="s">
        <v>0</v>
      </c>
      <c r="F1" s="3" t="s">
        <v>1</v>
      </c>
      <c r="G1" s="3" t="s">
        <v>2</v>
      </c>
      <c r="H1" s="4" t="s">
        <v>3</v>
      </c>
      <c r="I1" s="4" t="s">
        <v>13</v>
      </c>
      <c r="J1" s="4" t="s">
        <v>14</v>
      </c>
    </row>
    <row r="2" spans="1:10" s="1" customFormat="1" ht="51.75" customHeight="1" x14ac:dyDescent="0.25">
      <c r="A2" s="55" t="s">
        <v>7</v>
      </c>
      <c r="B2" s="34" t="s">
        <v>12</v>
      </c>
      <c r="C2" s="34"/>
      <c r="D2" s="34"/>
      <c r="E2" s="5"/>
      <c r="F2" s="5"/>
      <c r="G2" s="5"/>
      <c r="H2" s="5"/>
      <c r="I2" s="5"/>
      <c r="J2" s="5"/>
    </row>
    <row r="3" spans="1:10" x14ac:dyDescent="0.25">
      <c r="A3" s="56" t="s">
        <v>27</v>
      </c>
      <c r="B3" s="8">
        <v>45043</v>
      </c>
      <c r="C3" s="7" t="s">
        <v>5</v>
      </c>
      <c r="D3" s="52" t="s">
        <v>6</v>
      </c>
      <c r="E3" s="6">
        <v>5570.84</v>
      </c>
      <c r="H3" s="49">
        <v>5570.84</v>
      </c>
      <c r="I3" s="49">
        <v>292066.71000000002</v>
      </c>
      <c r="J3" s="9">
        <f>H5/I3</f>
        <v>2.3079372517326606E-2</v>
      </c>
    </row>
    <row r="4" spans="1:10" x14ac:dyDescent="0.25">
      <c r="D4" s="48" t="s">
        <v>34</v>
      </c>
      <c r="E4" s="50">
        <f>E3</f>
        <v>5570.84</v>
      </c>
      <c r="F4" s="49"/>
      <c r="G4" s="49"/>
      <c r="H4" s="49">
        <f>H3*0.21</f>
        <v>1169.8763999999999</v>
      </c>
      <c r="J4" s="9"/>
    </row>
    <row r="5" spans="1:10" x14ac:dyDescent="0.25">
      <c r="D5" s="48"/>
      <c r="E5" s="49"/>
      <c r="H5" s="47">
        <f>SUM(H3:H4)</f>
        <v>6740.7164000000002</v>
      </c>
      <c r="J5" s="9"/>
    </row>
    <row r="6" spans="1:10" x14ac:dyDescent="0.25">
      <c r="J6" s="9"/>
    </row>
    <row r="7" spans="1:10" ht="66" customHeight="1" x14ac:dyDescent="0.25">
      <c r="A7" s="55" t="s">
        <v>10</v>
      </c>
      <c r="B7" s="34" t="s">
        <v>11</v>
      </c>
      <c r="C7" s="34"/>
      <c r="D7" s="34"/>
      <c r="E7" s="5"/>
      <c r="F7" s="5"/>
      <c r="G7" s="5"/>
      <c r="H7" s="5"/>
      <c r="I7" s="5"/>
      <c r="J7" s="5"/>
    </row>
    <row r="8" spans="1:10" ht="30" x14ac:dyDescent="0.25">
      <c r="A8" s="56" t="s">
        <v>24</v>
      </c>
      <c r="B8" s="8">
        <v>45728</v>
      </c>
      <c r="C8" s="7" t="s">
        <v>9</v>
      </c>
      <c r="D8" s="51" t="s">
        <v>8</v>
      </c>
      <c r="E8" s="6">
        <v>12000</v>
      </c>
      <c r="H8" s="6">
        <v>12000</v>
      </c>
      <c r="I8" s="53">
        <v>4091523.79</v>
      </c>
      <c r="J8" s="9">
        <f>H10/I8</f>
        <v>3.5488000914202186E-3</v>
      </c>
    </row>
    <row r="9" spans="1:10" x14ac:dyDescent="0.25">
      <c r="D9" s="48" t="s">
        <v>34</v>
      </c>
      <c r="E9" s="50">
        <f>E8</f>
        <v>12000</v>
      </c>
      <c r="H9" s="49">
        <f>H8*0.21</f>
        <v>2520</v>
      </c>
      <c r="J9" s="9"/>
    </row>
    <row r="10" spans="1:10" x14ac:dyDescent="0.25">
      <c r="D10" s="48"/>
      <c r="H10" s="47">
        <f>SUM(H8:H9)</f>
        <v>14520</v>
      </c>
      <c r="J10" s="9"/>
    </row>
    <row r="11" spans="1:10" x14ac:dyDescent="0.25">
      <c r="H11" s="47"/>
      <c r="J11" s="9"/>
    </row>
    <row r="12" spans="1:10" s="1" customFormat="1" ht="51.75" customHeight="1" x14ac:dyDescent="0.25">
      <c r="A12" s="55" t="s">
        <v>38</v>
      </c>
      <c r="B12" s="34" t="s">
        <v>33</v>
      </c>
      <c r="C12" s="34"/>
      <c r="D12" s="34"/>
      <c r="E12" s="5"/>
      <c r="F12" s="5"/>
      <c r="G12" s="5"/>
      <c r="H12" s="5"/>
      <c r="I12" s="5"/>
      <c r="J12" s="5"/>
    </row>
    <row r="13" spans="1:10" ht="45" x14ac:dyDescent="0.25">
      <c r="A13" s="56" t="s">
        <v>35</v>
      </c>
      <c r="B13" s="8">
        <v>45887</v>
      </c>
      <c r="C13" s="7" t="s">
        <v>36</v>
      </c>
      <c r="D13" s="51" t="s">
        <v>37</v>
      </c>
      <c r="E13" s="6">
        <v>700</v>
      </c>
      <c r="H13" s="6">
        <v>700</v>
      </c>
      <c r="I13" s="53">
        <v>590186.69999999995</v>
      </c>
      <c r="J13" s="54">
        <f>H15/I13</f>
        <v>1.435139083954281E-3</v>
      </c>
    </row>
    <row r="14" spans="1:10" x14ac:dyDescent="0.25">
      <c r="D14" s="48" t="s">
        <v>34</v>
      </c>
      <c r="E14" s="50">
        <f>E13</f>
        <v>700</v>
      </c>
      <c r="H14" s="49">
        <f>H13*0.21</f>
        <v>147</v>
      </c>
      <c r="J14" s="9"/>
    </row>
    <row r="15" spans="1:10" x14ac:dyDescent="0.25">
      <c r="D15" s="48"/>
      <c r="H15" s="47">
        <f>SUM(H13:H14)</f>
        <v>847</v>
      </c>
      <c r="J15" s="9"/>
    </row>
    <row r="16" spans="1:10" x14ac:dyDescent="0.25">
      <c r="J16" s="9"/>
    </row>
    <row r="17" spans="1:11" x14ac:dyDescent="0.25">
      <c r="A17" s="29" t="s">
        <v>31</v>
      </c>
      <c r="B17" s="30"/>
      <c r="C17" s="30"/>
      <c r="D17" s="29"/>
      <c r="E17" s="29"/>
      <c r="F17" s="29"/>
      <c r="G17" s="29"/>
      <c r="H17" s="31">
        <f>H5+H10+H15</f>
        <v>22107.716400000001</v>
      </c>
      <c r="I17" s="31">
        <f>I3+I8+I13</f>
        <v>4973777.2</v>
      </c>
      <c r="J17" s="32">
        <f>H17/I17</f>
        <v>4.4448545865705446E-3</v>
      </c>
    </row>
    <row r="18" spans="1:11" x14ac:dyDescent="0.25">
      <c r="B18"/>
      <c r="C18"/>
    </row>
    <row r="19" spans="1:11" ht="15.75" x14ac:dyDescent="0.25">
      <c r="K19" s="10"/>
    </row>
    <row r="20" spans="1:11" ht="15.75" x14ac:dyDescent="0.25">
      <c r="K20" s="10"/>
    </row>
    <row r="21" spans="1:11" ht="15.75" x14ac:dyDescent="0.25">
      <c r="K21" s="10"/>
    </row>
    <row r="22" spans="1:11" x14ac:dyDescent="0.25">
      <c r="K22" s="23"/>
    </row>
    <row r="23" spans="1:11" x14ac:dyDescent="0.25">
      <c r="K23" s="23"/>
    </row>
    <row r="24" spans="1:11" x14ac:dyDescent="0.25">
      <c r="B24"/>
      <c r="C24"/>
    </row>
    <row r="25" spans="1:11" x14ac:dyDescent="0.25">
      <c r="B25"/>
      <c r="C25"/>
    </row>
    <row r="26" spans="1:11" x14ac:dyDescent="0.25">
      <c r="B26"/>
      <c r="C26"/>
    </row>
    <row r="27" spans="1:11" x14ac:dyDescent="0.25">
      <c r="B27"/>
      <c r="C27"/>
    </row>
    <row r="28" spans="1:11" x14ac:dyDescent="0.25">
      <c r="B28"/>
      <c r="C28"/>
    </row>
    <row r="29" spans="1:11" x14ac:dyDescent="0.25">
      <c r="B29"/>
      <c r="C29"/>
    </row>
    <row r="30" spans="1:11" x14ac:dyDescent="0.25">
      <c r="B30"/>
      <c r="C30"/>
    </row>
    <row r="31" spans="1:11" x14ac:dyDescent="0.25">
      <c r="B31"/>
      <c r="C31"/>
    </row>
    <row r="32" spans="1:11" x14ac:dyDescent="0.25">
      <c r="B32"/>
      <c r="C32"/>
    </row>
  </sheetData>
  <mergeCells count="3">
    <mergeCell ref="B2:D2"/>
    <mergeCell ref="B7:D7"/>
    <mergeCell ref="B12:D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7C9F5-C210-4C6E-8A4A-71F976F5C8F0}">
  <dimension ref="B1:J12"/>
  <sheetViews>
    <sheetView workbookViewId="0">
      <selection activeCell="L7" sqref="L7"/>
    </sheetView>
  </sheetViews>
  <sheetFormatPr baseColWidth="10" defaultRowHeight="15" x14ac:dyDescent="0.25"/>
  <cols>
    <col min="1" max="1" width="3.7109375" customWidth="1"/>
    <col min="3" max="3" width="32.28515625" customWidth="1"/>
    <col min="5" max="5" width="13" bestFit="1" customWidth="1"/>
    <col min="10" max="10" width="17" customWidth="1"/>
  </cols>
  <sheetData>
    <row r="1" spans="2:10" ht="15.75" thickBot="1" x14ac:dyDescent="0.3"/>
    <row r="2" spans="2:10" ht="21" x14ac:dyDescent="0.25">
      <c r="B2" s="37"/>
      <c r="C2" s="38"/>
      <c r="D2" s="41" t="s">
        <v>15</v>
      </c>
      <c r="E2" s="42"/>
      <c r="F2" s="42"/>
      <c r="G2" s="42"/>
      <c r="H2" s="42"/>
      <c r="I2" s="42"/>
      <c r="J2" s="43"/>
    </row>
    <row r="3" spans="2:10" ht="15.75" x14ac:dyDescent="0.25">
      <c r="B3" s="39"/>
      <c r="C3" s="40"/>
      <c r="D3" s="44" t="s">
        <v>28</v>
      </c>
      <c r="E3" s="45"/>
      <c r="F3" s="45"/>
      <c r="G3" s="45" t="s">
        <v>29</v>
      </c>
      <c r="H3" s="45"/>
      <c r="I3" s="45"/>
      <c r="J3" s="46"/>
    </row>
    <row r="4" spans="2:10" ht="63.75" x14ac:dyDescent="0.25">
      <c r="B4" s="11" t="s">
        <v>16</v>
      </c>
      <c r="C4" s="12" t="s">
        <v>17</v>
      </c>
      <c r="D4" s="16" t="s">
        <v>18</v>
      </c>
      <c r="E4" s="13" t="s">
        <v>19</v>
      </c>
      <c r="F4" s="13" t="s">
        <v>20</v>
      </c>
      <c r="G4" s="14" t="s">
        <v>18</v>
      </c>
      <c r="H4" s="14" t="s">
        <v>22</v>
      </c>
      <c r="I4" s="14" t="s">
        <v>21</v>
      </c>
      <c r="J4" s="15" t="s">
        <v>23</v>
      </c>
    </row>
    <row r="5" spans="2:10" x14ac:dyDescent="0.25">
      <c r="B5" s="35" t="s">
        <v>27</v>
      </c>
      <c r="C5" s="17" t="s">
        <v>25</v>
      </c>
      <c r="D5" s="20">
        <v>1</v>
      </c>
      <c r="E5" s="18">
        <f>TRAGSATEC!I3</f>
        <v>292066.71000000002</v>
      </c>
      <c r="F5" s="19">
        <f>E5/E6</f>
        <v>1</v>
      </c>
      <c r="G5" s="22">
        <v>1</v>
      </c>
      <c r="H5" s="21">
        <f>G5/D5</f>
        <v>1</v>
      </c>
      <c r="I5" s="18">
        <f>TRAGSATEC!H5</f>
        <v>6740.7164000000002</v>
      </c>
      <c r="J5" s="57">
        <f>I5/E6</f>
        <v>2.3079372517326606E-2</v>
      </c>
    </row>
    <row r="6" spans="2:10" ht="16.5" thickBot="1" x14ac:dyDescent="0.3">
      <c r="B6" s="36"/>
      <c r="C6" s="24" t="s">
        <v>26</v>
      </c>
      <c r="D6" s="25">
        <f>SUM(D5:D5)</f>
        <v>1</v>
      </c>
      <c r="E6" s="26">
        <f>SUM(E5:E5)</f>
        <v>292066.71000000002</v>
      </c>
      <c r="F6" s="27"/>
      <c r="G6" s="28">
        <f>SUM(G5:G5)</f>
        <v>1</v>
      </c>
      <c r="H6" s="27">
        <f>+G6/D6</f>
        <v>1</v>
      </c>
      <c r="I6" s="26">
        <f>SUM(I5:I5)</f>
        <v>6740.7164000000002</v>
      </c>
      <c r="J6" s="58">
        <f>+I6/E6</f>
        <v>2.3079372517326606E-2</v>
      </c>
    </row>
    <row r="7" spans="2:10" x14ac:dyDescent="0.25">
      <c r="B7" s="35" t="s">
        <v>24</v>
      </c>
      <c r="C7" s="17" t="s">
        <v>25</v>
      </c>
      <c r="D7" s="20">
        <v>1</v>
      </c>
      <c r="E7" s="18">
        <f>TRAGSATEC!I8</f>
        <v>4091523.79</v>
      </c>
      <c r="F7" s="19">
        <f>E7/E8</f>
        <v>1</v>
      </c>
      <c r="G7" s="22">
        <v>1</v>
      </c>
      <c r="H7" s="21">
        <f>G7/D7</f>
        <v>1</v>
      </c>
      <c r="I7" s="18">
        <f>TRAGSATEC!H10</f>
        <v>14520</v>
      </c>
      <c r="J7" s="57">
        <f>I7/E8</f>
        <v>3.5488000914202186E-3</v>
      </c>
    </row>
    <row r="8" spans="2:10" ht="16.5" thickBot="1" x14ac:dyDescent="0.3">
      <c r="B8" s="36"/>
      <c r="C8" s="24" t="s">
        <v>26</v>
      </c>
      <c r="D8" s="25">
        <f>SUM(D7:D7)</f>
        <v>1</v>
      </c>
      <c r="E8" s="26">
        <f>SUM(E7:E7)</f>
        <v>4091523.79</v>
      </c>
      <c r="F8" s="27"/>
      <c r="G8" s="28">
        <f>SUM(G7:G7)</f>
        <v>1</v>
      </c>
      <c r="H8" s="27">
        <f>+G8/D8</f>
        <v>1</v>
      </c>
      <c r="I8" s="26">
        <f>SUM(I7:I7)</f>
        <v>14520</v>
      </c>
      <c r="J8" s="58">
        <f>+I8/E8</f>
        <v>3.5488000914202186E-3</v>
      </c>
    </row>
    <row r="9" spans="2:10" x14ac:dyDescent="0.25">
      <c r="B9" s="35" t="s">
        <v>35</v>
      </c>
      <c r="C9" s="17" t="s">
        <v>25</v>
      </c>
      <c r="D9" s="20">
        <v>1</v>
      </c>
      <c r="E9" s="18">
        <f>TRAGSATEC!I13</f>
        <v>590186.69999999995</v>
      </c>
      <c r="F9" s="19">
        <f>E9/E10</f>
        <v>1</v>
      </c>
      <c r="G9" s="22">
        <v>1</v>
      </c>
      <c r="H9" s="21">
        <f>G9/D9</f>
        <v>1</v>
      </c>
      <c r="I9" s="18">
        <f>TRAGSATEC!H15</f>
        <v>847</v>
      </c>
      <c r="J9" s="57">
        <f>I9/E10</f>
        <v>1.435139083954281E-3</v>
      </c>
    </row>
    <row r="10" spans="2:10" ht="16.5" thickBot="1" x14ac:dyDescent="0.3">
      <c r="B10" s="36"/>
      <c r="C10" s="24" t="s">
        <v>26</v>
      </c>
      <c r="D10" s="25">
        <f>SUM(D9:D9)</f>
        <v>1</v>
      </c>
      <c r="E10" s="26">
        <f>SUM(E9:E9)</f>
        <v>590186.69999999995</v>
      </c>
      <c r="F10" s="27"/>
      <c r="G10" s="28">
        <f>SUM(G9:G9)</f>
        <v>1</v>
      </c>
      <c r="H10" s="27">
        <f>+G10/D10</f>
        <v>1</v>
      </c>
      <c r="I10" s="26">
        <f>SUM(I9:I9)</f>
        <v>847</v>
      </c>
      <c r="J10" s="58">
        <f>+I10/E10</f>
        <v>1.435139083954281E-3</v>
      </c>
    </row>
    <row r="11" spans="2:10" x14ac:dyDescent="0.25">
      <c r="B11" s="35" t="s">
        <v>30</v>
      </c>
      <c r="C11" s="17" t="s">
        <v>25</v>
      </c>
      <c r="D11" s="20">
        <f>D5+D7+D9</f>
        <v>3</v>
      </c>
      <c r="E11" s="18">
        <f>TRAGSATEC!I17</f>
        <v>4973777.2</v>
      </c>
      <c r="F11" s="19">
        <f>E11/E12</f>
        <v>1</v>
      </c>
      <c r="G11" s="22">
        <f>G5+G7+G9</f>
        <v>3</v>
      </c>
      <c r="H11" s="21">
        <f>G11/D11</f>
        <v>1</v>
      </c>
      <c r="I11" s="18">
        <f>TRAGSATEC!H17</f>
        <v>22107.716400000001</v>
      </c>
      <c r="J11" s="57">
        <f>I11/E12</f>
        <v>4.4448545865705446E-3</v>
      </c>
    </row>
    <row r="12" spans="2:10" ht="16.5" thickBot="1" x14ac:dyDescent="0.3">
      <c r="B12" s="36"/>
      <c r="C12" s="24" t="s">
        <v>26</v>
      </c>
      <c r="D12" s="25">
        <f>SUM(D11:D11)</f>
        <v>3</v>
      </c>
      <c r="E12" s="26">
        <f>SUM(E11:E11)</f>
        <v>4973777.2</v>
      </c>
      <c r="F12" s="27"/>
      <c r="G12" s="28">
        <f>SUM(G11:G11)</f>
        <v>3</v>
      </c>
      <c r="H12" s="27">
        <f>+G12/D12</f>
        <v>1</v>
      </c>
      <c r="I12" s="26">
        <f>SUM(I11:I11)</f>
        <v>22107.716400000001</v>
      </c>
      <c r="J12" s="58">
        <f>+I12/E12</f>
        <v>4.4448545865705446E-3</v>
      </c>
    </row>
  </sheetData>
  <mergeCells count="8">
    <mergeCell ref="B11:B12"/>
    <mergeCell ref="B5:B6"/>
    <mergeCell ref="B2:C3"/>
    <mergeCell ref="D2:J2"/>
    <mergeCell ref="D3:F3"/>
    <mergeCell ref="G3:J3"/>
    <mergeCell ref="B7:B8"/>
    <mergeCell ref="B9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TRAGSATEC</vt:lpstr>
      <vt:lpstr>ESTADISTICAS ENCARGOS TRAGSATEC</vt:lpstr>
    </vt:vector>
  </TitlesOfParts>
  <Company>TRGASA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Roig Hernandez, Jose Maria</dc:creator>
  <cp:lastModifiedBy>Roig Hernandez, Jose Maria</cp:lastModifiedBy>
  <dcterms:created xsi:type="dcterms:W3CDTF">2023-10-13T09:50:27Z</dcterms:created>
  <dcterms:modified xsi:type="dcterms:W3CDTF">2025-10-01T10:23:12Z</dcterms:modified>
</cp:coreProperties>
</file>