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0" yWindow="75" windowWidth="28830" windowHeight="490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5" i="1" l="1"/>
  <c r="H10" i="1" l="1"/>
  <c r="F10" i="1"/>
  <c r="H9" i="1"/>
  <c r="F9" i="1"/>
  <c r="H8" i="1"/>
  <c r="F8" i="1"/>
  <c r="H6" i="1"/>
  <c r="F6" i="1"/>
  <c r="H5" i="1"/>
  <c r="I6" i="1" l="1"/>
  <c r="I7" i="1"/>
  <c r="I8" i="1"/>
  <c r="I9" i="1"/>
  <c r="I10" i="1"/>
  <c r="H11" i="1"/>
  <c r="F11" i="1"/>
  <c r="G11" i="1" s="1"/>
  <c r="G6" i="1"/>
  <c r="G7" i="1"/>
  <c r="G8" i="1"/>
  <c r="G9" i="1"/>
  <c r="G10" i="1"/>
  <c r="I5" i="1"/>
  <c r="G5" i="1"/>
  <c r="C11" i="1" l="1"/>
  <c r="D11" i="1"/>
  <c r="E5" i="1" s="1"/>
  <c r="D6" i="1"/>
  <c r="C6" i="1"/>
  <c r="E6" i="1" l="1"/>
  <c r="I11" i="1"/>
  <c r="E7" i="1"/>
  <c r="E8" i="1"/>
  <c r="E9" i="1"/>
  <c r="E10" i="1"/>
  <c r="E11" i="1" s="1"/>
</calcChain>
</file>

<file path=xl/sharedStrings.xml><?xml version="1.0" encoding="utf-8"?>
<sst xmlns="http://schemas.openxmlformats.org/spreadsheetml/2006/main" count="18" uniqueCount="17">
  <si>
    <t xml:space="preserve">TOTALES POR PROCEDIMIENTO DE LICITACIÓN </t>
  </si>
  <si>
    <t xml:space="preserve">Total contratos </t>
  </si>
  <si>
    <t>PYMES</t>
  </si>
  <si>
    <t>Clasific. Procedimiento</t>
  </si>
  <si>
    <t>Nº</t>
  </si>
  <si>
    <t>Imp. Adjudicado (IVA INCL)</t>
  </si>
  <si>
    <t>% s/ Total Importe Adjudicado (IVA INCL)</t>
  </si>
  <si>
    <t>% PYMES s/ Total del procedimiento</t>
  </si>
  <si>
    <t xml:space="preserve">Imp. Adjudicado (IVA INCL) </t>
  </si>
  <si>
    <t>% Importe Adjudicado (IVA INCL)  s/ Imp Adj (IVA INCL) total procedimiento</t>
  </si>
  <si>
    <t>Abierto</t>
  </si>
  <si>
    <t>Negociado sin publicidad</t>
  </si>
  <si>
    <t>Menor</t>
  </si>
  <si>
    <t xml:space="preserve">Total sobre procedimiento de licitación </t>
  </si>
  <si>
    <t>Abierto Armonizado</t>
  </si>
  <si>
    <t>Simplificado</t>
  </si>
  <si>
    <t>Súper Simplificado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</si>
</sst>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&quot; &quot;#,##0.00&quot; &quot;;&quot;-&quot;#,##0.00&quot; &quot;;&quot; -&quot;00&quot; &quot;;&quot; &quot;@&quot; &quot;"/>
    <numFmt numFmtId="166" formatCode="#,##0.00;[Red]&quot;(&quot;#,##0.00&quot;)&quot;"/>
  </numFmts>
  <fonts count="8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6"/>
      <color rgb="FFFFFFFF"/>
      <name val="Calibri"/>
      <family val="2"/>
    </font>
    <font>
      <b/>
      <sz val="12"/>
      <color rgb="FFFFFFFF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C5D9F1"/>
        <bgColor rgb="FFC5D9F1"/>
      </patternFill>
    </fill>
    <fill>
      <patternFill patternType="solid">
        <fgColor rgb="FFDAEEF3"/>
        <bgColor rgb="FFDAEEF3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 applyNumberFormat="0" applyBorder="0" applyProtection="0"/>
  </cellStyleXfs>
  <cellXfs count="24">
    <xf numFmtId="0" fontId="0" fillId="0" borderId="0" xfId="0"/>
    <xf numFmtId="0" fontId="0" fillId="0" borderId="0" xfId="0" applyAlignment="1">
      <alignment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166" fontId="5" fillId="0" borderId="6" xfId="3" applyNumberFormat="1" applyFont="1" applyFill="1" applyBorder="1" applyAlignment="1" applyProtection="1">
      <alignment wrapText="1"/>
    </xf>
    <xf numFmtId="3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right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0" fontId="5" fillId="0" borderId="6" xfId="0" applyNumberFormat="1" applyFont="1" applyBorder="1" applyAlignment="1">
      <alignment horizontal="left" vertical="center" wrapText="1"/>
    </xf>
    <xf numFmtId="10" fontId="7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4" fontId="5" fillId="0" borderId="8" xfId="2" applyNumberFormat="1" applyFont="1" applyFill="1" applyBorder="1" applyAlignment="1">
      <alignment horizontal="right" vertical="center" wrapText="1"/>
    </xf>
    <xf numFmtId="164" fontId="5" fillId="0" borderId="8" xfId="1" applyNumberFormat="1" applyFont="1" applyFill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0" fontId="0" fillId="2" borderId="1" xfId="0" applyFill="1" applyBorder="1"/>
    <xf numFmtId="0" fontId="3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5" fontId="5" fillId="0" borderId="8" xfId="2" applyFont="1" applyFill="1" applyBorder="1" applyAlignment="1">
      <alignment horizontal="right" vertical="center" wrapText="1"/>
    </xf>
  </cellXfs>
  <cellStyles count="4">
    <cellStyle name="Millares 2" xfId="2"/>
    <cellStyle name="Normal" xfId="0" builtinId="0" customBuiltin="1"/>
    <cellStyle name="Normal 2" xfId="3"/>
    <cellStyle name="Porcentaje" xfId="1" builtinId="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1"/>
  <sheetViews>
    <sheetView tabSelected="1" workbookViewId="0">
      <selection activeCell="F17" sqref="F17"/>
    </sheetView>
  </sheetViews>
  <sheetFormatPr baseColWidth="10" defaultColWidth="14.85546875" defaultRowHeight="15" x14ac:dyDescent="0.25"/>
  <cols>
    <col min="1" max="3" width="14.85546875" style="1" customWidth="1"/>
    <col min="4" max="4" width="26.85546875" style="1" customWidth="1"/>
    <col min="5" max="7" width="14.85546875" style="1" customWidth="1"/>
    <col min="8" max="8" width="27.28515625" style="1" customWidth="1"/>
    <col min="9" max="9" width="39.5703125" style="1" customWidth="1"/>
    <col min="10" max="10" width="14.85546875" style="1" customWidth="1"/>
    <col min="11" max="16384" width="14.85546875" style="1"/>
  </cols>
  <sheetData>
    <row r="1" spans="2:9" ht="15.75" thickBot="1" x14ac:dyDescent="0.3"/>
    <row r="2" spans="2:9" ht="21.75" thickBot="1" x14ac:dyDescent="0.3">
      <c r="B2" s="20"/>
      <c r="C2" s="21" t="s">
        <v>0</v>
      </c>
      <c r="D2" s="21"/>
      <c r="E2" s="21"/>
      <c r="F2" s="21"/>
      <c r="G2" s="21"/>
      <c r="H2" s="21"/>
      <c r="I2" s="21"/>
    </row>
    <row r="3" spans="2:9" ht="15.75" x14ac:dyDescent="0.25">
      <c r="B3" s="20"/>
      <c r="C3" s="22" t="s">
        <v>1</v>
      </c>
      <c r="D3" s="22"/>
      <c r="E3" s="22"/>
      <c r="F3" s="22" t="s">
        <v>2</v>
      </c>
      <c r="G3" s="22"/>
      <c r="H3" s="22"/>
      <c r="I3" s="22"/>
    </row>
    <row r="4" spans="2:9" ht="51" x14ac:dyDescent="0.25">
      <c r="B4" s="2" t="s">
        <v>3</v>
      </c>
      <c r="C4" s="3" t="s">
        <v>4</v>
      </c>
      <c r="D4" s="3" t="s">
        <v>5</v>
      </c>
      <c r="E4" s="3" t="s">
        <v>6</v>
      </c>
      <c r="F4" s="4" t="s">
        <v>4</v>
      </c>
      <c r="G4" s="4" t="s">
        <v>7</v>
      </c>
      <c r="H4" s="4" t="s">
        <v>8</v>
      </c>
      <c r="I4" s="5" t="s">
        <v>9</v>
      </c>
    </row>
    <row r="5" spans="2:9" x14ac:dyDescent="0.25">
      <c r="B5" s="6" t="s">
        <v>10</v>
      </c>
      <c r="C5" s="7">
        <v>32</v>
      </c>
      <c r="D5" s="8">
        <v>14378792.439999999</v>
      </c>
      <c r="E5" s="9">
        <f>D5/D11</f>
        <v>0.33059609586732747</v>
      </c>
      <c r="F5" s="10">
        <f>9+7+5</f>
        <v>21</v>
      </c>
      <c r="G5" s="9">
        <f>F5/C5</f>
        <v>0.65625</v>
      </c>
      <c r="H5" s="11">
        <f>9367780.7+604700.64+498258.67</f>
        <v>10470740.01</v>
      </c>
      <c r="I5" s="12">
        <f>H5/D5</f>
        <v>0.72820718803004014</v>
      </c>
    </row>
    <row r="6" spans="2:9" ht="26.25" x14ac:dyDescent="0.25">
      <c r="B6" s="6" t="s">
        <v>14</v>
      </c>
      <c r="C6" s="7">
        <f>39+4</f>
        <v>43</v>
      </c>
      <c r="D6" s="8">
        <f>13580515.65+2257465.25</f>
        <v>15837980.9</v>
      </c>
      <c r="E6" s="9">
        <f>D6/D11</f>
        <v>0.36414564531827276</v>
      </c>
      <c r="F6" s="10">
        <f>20+8</f>
        <v>28</v>
      </c>
      <c r="G6" s="9">
        <f t="shared" ref="G6:G10" si="0">F6/C6</f>
        <v>0.65116279069767447</v>
      </c>
      <c r="H6" s="11">
        <f>5561876.12+3473138.64</f>
        <v>9035014.7599999998</v>
      </c>
      <c r="I6" s="12">
        <f t="shared" ref="I6:I10" si="1">H6/D6</f>
        <v>0.57046506224792826</v>
      </c>
    </row>
    <row r="7" spans="2:9" ht="26.25" x14ac:dyDescent="0.25">
      <c r="B7" s="6" t="s">
        <v>11</v>
      </c>
      <c r="C7" s="7">
        <v>7</v>
      </c>
      <c r="D7" s="8">
        <v>1024356.62</v>
      </c>
      <c r="E7" s="9">
        <f>D7/D11</f>
        <v>2.3551929048351402E-2</v>
      </c>
      <c r="F7" s="10">
        <v>2</v>
      </c>
      <c r="G7" s="9">
        <f t="shared" si="0"/>
        <v>0.2857142857142857</v>
      </c>
      <c r="H7" s="11">
        <v>712574.95</v>
      </c>
      <c r="I7" s="12">
        <f t="shared" si="1"/>
        <v>0.69563171271348834</v>
      </c>
    </row>
    <row r="8" spans="2:9" customFormat="1" x14ac:dyDescent="0.25">
      <c r="B8" s="6" t="s">
        <v>15</v>
      </c>
      <c r="C8" s="7">
        <v>41</v>
      </c>
      <c r="D8" s="8">
        <v>11074238.25</v>
      </c>
      <c r="E8" s="9">
        <f>D8/D11</f>
        <v>0.25461803871442662</v>
      </c>
      <c r="F8" s="10">
        <f>19+11+3</f>
        <v>33</v>
      </c>
      <c r="G8" s="9">
        <f t="shared" si="0"/>
        <v>0.80487804878048785</v>
      </c>
      <c r="H8" s="11">
        <f>7205674.89+394619.89+311874.05</f>
        <v>7912168.8299999991</v>
      </c>
      <c r="I8" s="12">
        <f t="shared" si="1"/>
        <v>0.71446619183942506</v>
      </c>
    </row>
    <row r="9" spans="2:9" customFormat="1" ht="26.25" x14ac:dyDescent="0.25">
      <c r="B9" s="6" t="s">
        <v>16</v>
      </c>
      <c r="C9" s="7">
        <v>22</v>
      </c>
      <c r="D9" s="8">
        <v>752314.5</v>
      </c>
      <c r="E9" s="9">
        <f>D9/D11</f>
        <v>1.7297157435313848E-2</v>
      </c>
      <c r="F9" s="10">
        <f>2+9+11</f>
        <v>22</v>
      </c>
      <c r="G9" s="9">
        <f t="shared" si="0"/>
        <v>1</v>
      </c>
      <c r="H9" s="11">
        <f>58503.5+346941.89+346869.11</f>
        <v>752314.5</v>
      </c>
      <c r="I9" s="12">
        <f t="shared" si="1"/>
        <v>1</v>
      </c>
    </row>
    <row r="10" spans="2:9" customFormat="1" x14ac:dyDescent="0.25">
      <c r="B10" s="13" t="s">
        <v>12</v>
      </c>
      <c r="C10" s="7">
        <v>36</v>
      </c>
      <c r="D10" s="8">
        <v>425851</v>
      </c>
      <c r="E10" s="9">
        <f>D10/D11</f>
        <v>9.7911336163078577E-3</v>
      </c>
      <c r="F10" s="10">
        <f>2+15+11</f>
        <v>28</v>
      </c>
      <c r="G10" s="9">
        <f t="shared" si="0"/>
        <v>0.77777777777777779</v>
      </c>
      <c r="H10" s="11">
        <f>65794.8+189284.99+45471.57</f>
        <v>300551.36</v>
      </c>
      <c r="I10" s="12">
        <f t="shared" si="1"/>
        <v>0.70576647700721606</v>
      </c>
    </row>
    <row r="11" spans="2:9" customFormat="1" ht="48" thickBot="1" x14ac:dyDescent="0.3">
      <c r="B11" s="14" t="s">
        <v>13</v>
      </c>
      <c r="C11" s="15">
        <f>SUM(C5:C10)</f>
        <v>181</v>
      </c>
      <c r="D11" s="16">
        <f>SUM(D5:D10)</f>
        <v>43493533.710000001</v>
      </c>
      <c r="E11" s="17">
        <f>SUM(E5:E10)</f>
        <v>1</v>
      </c>
      <c r="F11" s="15">
        <f>SUM(F5:F10)</f>
        <v>134</v>
      </c>
      <c r="G11" s="18">
        <f>F11/C11</f>
        <v>0.74033149171270718</v>
      </c>
      <c r="H11" s="23">
        <f>SUM(H5:H10)</f>
        <v>29183364.409999996</v>
      </c>
      <c r="I11" s="19">
        <f>H11/D11</f>
        <v>0.67098168211818987</v>
      </c>
    </row>
  </sheetData>
  <mergeCells count="4">
    <mergeCell ref="B2:B3"/>
    <mergeCell ref="C2:I2"/>
    <mergeCell ref="C3:E3"/>
    <mergeCell ref="F3:I3"/>
  </mergeCells>
  <pageMargins left="0.70000000000000007" right="0.70000000000000007" top="0.75" bottom="0.75" header="0.30000000000000004" footer="0.3000000000000000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4.85546875" defaultRowHeight="15" x14ac:dyDescent="0.25"/>
  <cols>
    <col min="1" max="1" width="14.85546875" customWidth="1"/>
  </cols>
  <sheetData/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4.85546875" defaultRowHeight="15" x14ac:dyDescent="0.25"/>
  <cols>
    <col min="1" max="1" width="14.85546875" customWidth="1"/>
  </cols>
  <sheetData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 OgovSystem</dc:creator>
  <cp:lastModifiedBy>Buades Payeras, Mª de los Ángeles</cp:lastModifiedBy>
  <dcterms:created xsi:type="dcterms:W3CDTF">2025-03-24T13:28:05Z</dcterms:created>
  <dcterms:modified xsi:type="dcterms:W3CDTF">2025-09-29T10:24:10Z</dcterms:modified>
</cp:coreProperties>
</file>